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22C0B38-9438-4CF2-B5D3-6D567626B8E4}" xr6:coauthVersionLast="47" xr6:coauthVersionMax="47" xr10:uidLastSave="{00000000-0000-0000-0000-000000000000}"/>
  <bookViews>
    <workbookView xWindow="-120" yWindow="-120" windowWidth="29040" windowHeight="15840" xr2:uid="{66E1D525-4786-44F7-ACEC-53E9B2332F09}"/>
  </bookViews>
  <sheets>
    <sheet name="SheetNa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15" i="1"/>
  <c r="I16" i="1"/>
  <c r="J5" i="1" l="1"/>
  <c r="J25" i="1"/>
  <c r="J22" i="1"/>
  <c r="E28" i="1"/>
  <c r="F28" i="1" s="1"/>
  <c r="G28" i="1" s="1"/>
  <c r="H28" i="1" s="1"/>
  <c r="E30" i="1"/>
  <c r="F30" i="1" s="1"/>
  <c r="G30" i="1" s="1"/>
  <c r="H30" i="1" s="1"/>
  <c r="K30" i="1" s="1"/>
  <c r="J7" i="1"/>
  <c r="K28" i="1" l="1"/>
  <c r="J28" i="1"/>
  <c r="J30" i="1"/>
  <c r="K14" i="1"/>
  <c r="J14" i="1"/>
  <c r="K9" i="1"/>
  <c r="J9" i="1"/>
  <c r="K20" i="1"/>
  <c r="J20" i="1"/>
  <c r="K5" i="1"/>
  <c r="K16" i="1"/>
  <c r="J16" i="1"/>
  <c r="K11" i="1"/>
  <c r="J11" i="1"/>
  <c r="K12" i="1"/>
  <c r="J12" i="1"/>
  <c r="J17" i="1"/>
  <c r="K17" i="1"/>
  <c r="K22" i="1"/>
  <c r="K4" i="1"/>
  <c r="J4" i="1"/>
  <c r="K10" i="1"/>
  <c r="J10" i="1"/>
  <c r="K25" i="1"/>
  <c r="K6" i="1"/>
  <c r="J6" i="1"/>
  <c r="K8" i="1"/>
  <c r="J8" i="1"/>
  <c r="K13" i="1"/>
  <c r="J13" i="1"/>
  <c r="K18" i="1"/>
  <c r="J18" i="1"/>
  <c r="J23" i="1"/>
  <c r="K23" i="1"/>
  <c r="K26" i="1"/>
  <c r="J26" i="1"/>
  <c r="J19" i="1"/>
  <c r="K19" i="1"/>
  <c r="K24" i="1"/>
  <c r="J24" i="1"/>
  <c r="K7" i="1"/>
  <c r="K3" i="1" l="1"/>
  <c r="J3" i="1"/>
  <c r="J15" i="1"/>
  <c r="K21" i="1"/>
  <c r="J21" i="1"/>
  <c r="K15" i="1" l="1"/>
  <c r="J2" i="1"/>
  <c r="K2" i="1" l="1"/>
</calcChain>
</file>

<file path=xl/sharedStrings.xml><?xml version="1.0" encoding="utf-8"?>
<sst xmlns="http://schemas.openxmlformats.org/spreadsheetml/2006/main" count="114" uniqueCount="110">
  <si>
    <t>Xarajat turlari</t>
  </si>
  <si>
    <t>Харажат турлари</t>
  </si>
  <si>
    <t>Виды затрат</t>
  </si>
  <si>
    <t>Cost Types</t>
  </si>
  <si>
    <t>Reja</t>
  </si>
  <si>
    <t>Режа</t>
  </si>
  <si>
    <t>План</t>
  </si>
  <si>
    <t>Plan</t>
  </si>
  <si>
    <t>Fact</t>
  </si>
  <si>
    <t>difference</t>
  </si>
  <si>
    <t>percentage</t>
  </si>
  <si>
    <t>Ishlab chiqarish xarajatlari</t>
  </si>
  <si>
    <t>Ишлаб чиқариш харажатлари</t>
  </si>
  <si>
    <t>Затраты на производство</t>
  </si>
  <si>
    <t>Production costs</t>
  </si>
  <si>
    <t>Ishlab chiqarish material xarajatlari</t>
  </si>
  <si>
    <t>Ишлаб чиқариш материал харажатлари</t>
  </si>
  <si>
    <t>Затраты на производство материалов</t>
  </si>
  <si>
    <t>Production material costs</t>
  </si>
  <si>
    <t>xom ashyo sotib olish</t>
  </si>
  <si>
    <t>хом ашё сотиб олиш</t>
  </si>
  <si>
    <t>закупка сырья</t>
  </si>
  <si>
    <t>purchase of raw materials</t>
  </si>
  <si>
    <t>ishlab chiqarishga oid material xarajatlar</t>
  </si>
  <si>
    <t>ишлаб чиқаришга оид материал харажатлар</t>
  </si>
  <si>
    <t>материальные затраты, связанные с производством</t>
  </si>
  <si>
    <t>material costs related to production</t>
  </si>
  <si>
    <t>ishlab chiqarishga oid ish va xizmatlar</t>
  </si>
  <si>
    <t>ишлаб чиқаришга оид иш ва хизматлар</t>
  </si>
  <si>
    <t>работы и услуги, связанные с производством</t>
  </si>
  <si>
    <t>work and services related to production</t>
  </si>
  <si>
    <t>tabiiy xom ashyo</t>
  </si>
  <si>
    <t>табиий хом ашё</t>
  </si>
  <si>
    <t>натуральное сырье</t>
  </si>
  <si>
    <t>natural raw materials</t>
  </si>
  <si>
    <t>yoqilg‘i moylash mahsulotlari xarajatlari</t>
  </si>
  <si>
    <t>ёқилғи мойлаш маҳсулотлари харажатлари</t>
  </si>
  <si>
    <t>затраты на горюче-смазочные материалы</t>
  </si>
  <si>
    <t>costs of fuel and lubricants</t>
  </si>
  <si>
    <t>elektr energiya xarajatlari</t>
  </si>
  <si>
    <t>электр энергия харажатлари</t>
  </si>
  <si>
    <t>затраты на электроэнергию</t>
  </si>
  <si>
    <t>electricity costs</t>
  </si>
  <si>
    <t>O‘z ehtiyojlari va texnologik yo‘qotishlar</t>
  </si>
  <si>
    <t>Ўз эҳтиёжлари ва технологик йўқотишлар</t>
  </si>
  <si>
    <t>Собственные нужды и технологические потери</t>
  </si>
  <si>
    <t>Own needs and technological losses</t>
  </si>
  <si>
    <t>Ish haqi xarajatlari</t>
  </si>
  <si>
    <t>Иш ҳақи харажатлари</t>
  </si>
  <si>
    <t>Затраты на оплату труда</t>
  </si>
  <si>
    <t>Labor costs</t>
  </si>
  <si>
    <t>ijtimoiy soliq</t>
  </si>
  <si>
    <t>ижтимоий солиқ</t>
  </si>
  <si>
    <t>социальный налог</t>
  </si>
  <si>
    <t>social tax</t>
  </si>
  <si>
    <t>Ishlab chiqarish bilan bog‘liq asosiy vositalarning eskirishi</t>
  </si>
  <si>
    <t>Ишлаб чиқариш билан боғлиқ асосий воситаларнинг эскириши</t>
  </si>
  <si>
    <t>Амортизация основных средств, связанных с производством</t>
  </si>
  <si>
    <t>Depreciation of fixed assets related to production</t>
  </si>
  <si>
    <t>Boshqa ishlab chiqarishga oid xarajatlar</t>
  </si>
  <si>
    <t>Бошқа ишлаб чиқаришга оид харажатлар</t>
  </si>
  <si>
    <t>Прочие производственные затраты</t>
  </si>
  <si>
    <t>Other production costs</t>
  </si>
  <si>
    <t>Davr xarajatlari</t>
  </si>
  <si>
    <t>Давр харажатлари</t>
  </si>
  <si>
    <t>Затраты периода</t>
  </si>
  <si>
    <t>Period costs</t>
  </si>
  <si>
    <t>Ma’muriy xarajatlar</t>
  </si>
  <si>
    <t>Маъмурий харажатлар</t>
  </si>
  <si>
    <t>Административные затраты</t>
  </si>
  <si>
    <t>Administrative expenses</t>
  </si>
  <si>
    <t>boshqaruv xodimlarining ish haqi xarajatlari</t>
  </si>
  <si>
    <t>бошқарув ходимларининг иш ҳақи харажатлари</t>
  </si>
  <si>
    <t>расходы на заработную плату управленческого персонала</t>
  </si>
  <si>
    <t>management personnel salary costs</t>
  </si>
  <si>
    <t>ma’muriy asosiy vositalar eskirishi</t>
  </si>
  <si>
    <t>маъмурий асосий воситалар эскириши</t>
  </si>
  <si>
    <t>устаревание административных основных средств</t>
  </si>
  <si>
    <t>obsolescence of administrative fixed assets</t>
  </si>
  <si>
    <t>boshqa boshqaruv xarajatlari</t>
  </si>
  <si>
    <t>бошқа бошқарув харажатлари</t>
  </si>
  <si>
    <t>прочие управленческие расходы</t>
  </si>
  <si>
    <t>other management costs</t>
  </si>
  <si>
    <t>Boshqa operatsion xarajatlar</t>
  </si>
  <si>
    <t>Бошқа операцион харажатлар</t>
  </si>
  <si>
    <t>Прочие операционные расходы</t>
  </si>
  <si>
    <t>Other operating expenses</t>
  </si>
  <si>
    <t>soliq va yig‘imlar bo‘yicha budjetga to‘lovlar</t>
  </si>
  <si>
    <t>солиқ ва йиғимлар бўйича бюджетга тўловлар</t>
  </si>
  <si>
    <t>платежи в бюджет по налогам и сборам</t>
  </si>
  <si>
    <t>payments to the budget for taxes and fees</t>
  </si>
  <si>
    <t>nomoddiy xizmatlar va bank xizmati to‘lovlari</t>
  </si>
  <si>
    <t>номоддий хизматлар ва банк хизмати тўловлари</t>
  </si>
  <si>
    <t>нематериальные услуги и плата за банковские услуги</t>
  </si>
  <si>
    <t>intangible services and bank service charges</t>
  </si>
  <si>
    <t>kompensatsiya va rag‘batlantirish tusidagi to‘lovlar</t>
  </si>
  <si>
    <t>компенсация ва рағбатлантириш тусидаги тўловлар</t>
  </si>
  <si>
    <t>компенсационные и стимулирующие выплаты</t>
  </si>
  <si>
    <t>compensation and incentive payments</t>
  </si>
  <si>
    <t>homiylik xarajatlari</t>
  </si>
  <si>
    <t>ҳомийлик харажатлари</t>
  </si>
  <si>
    <t>спонсорские расходы</t>
  </si>
  <si>
    <t>sponsorship costs</t>
  </si>
  <si>
    <t>boshqa operatsion xarajatlar</t>
  </si>
  <si>
    <t xml:space="preserve">бошқа операцион харажатлар </t>
  </si>
  <si>
    <t>прочие операционные расходы</t>
  </si>
  <si>
    <t>other operating expenses</t>
  </si>
  <si>
    <t>Obyektlarni qurish, rekonstruksiya qilish va kapital taʼmirlash ishlari</t>
  </si>
  <si>
    <t>Avtomototransport vositalarini sotib olish va saqlash xarajatlari</t>
  </si>
  <si>
    <r>
      <rPr>
        <b/>
        <sz val="12"/>
        <color theme="1"/>
        <rFont val="Calibri"/>
        <family val="2"/>
        <charset val="204"/>
        <scheme val="minor"/>
      </rPr>
      <t>Izoh:</t>
    </r>
    <r>
      <rPr>
        <sz val="12"/>
        <color theme="1"/>
        <rFont val="Calibri"/>
        <family val="2"/>
        <scheme val="minor"/>
      </rPr>
      <t xml:space="preserve"> 2025-yil yillik xarajatlar rejasining ijrosi kutilayotgan (tezkor) maʼlumotlar asosida tayyorlangan. 2026-yil 15-fevral kuniga qadar amaldagi xarajatlar bo‘yicha aniqlik kiritilishi mumkin.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</si>
</sst>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3" fillId="0" borderId="0" xfId="0" applyFont="1"/>
    <xf numFmtId="43" fontId="3" fillId="0" borderId="0" xfId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43" fontId="0" fillId="0" borderId="0" xfId="1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43" fontId="0" fillId="0" borderId="0" xfId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9" fontId="2" fillId="0" borderId="0" xfId="2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592-2490-48E6-BAF6-472B0A256FD2}">
  <dimension ref="A1:M33"/>
  <sheetViews>
    <sheetView tabSelected="1" topLeftCell="C1" zoomScaleNormal="100" workbookViewId="0">
      <selection activeCell="I10" sqref="I10"/>
    </sheetView>
  </sheetViews>
  <sheetFormatPr defaultRowHeight="15.75" x14ac:dyDescent="0.25"/>
  <cols>
    <col min="1" max="1" width="58.75" bestFit="1" customWidth="1"/>
    <col min="2" max="3" width="62.125" customWidth="1"/>
    <col min="4" max="4" width="42.125" customWidth="1"/>
    <col min="5" max="5" width="13.5" bestFit="1" customWidth="1"/>
    <col min="6" max="9" width="13.5" customWidth="1"/>
    <col min="10" max="10" width="13.75" customWidth="1"/>
    <col min="11" max="11" width="10.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s="1" customFormat="1" x14ac:dyDescent="0.25">
      <c r="A2" s="1" t="s">
        <v>11</v>
      </c>
      <c r="B2" s="1" t="s">
        <v>12</v>
      </c>
      <c r="C2" s="1" t="s">
        <v>13</v>
      </c>
      <c r="D2" s="1" t="s">
        <v>14</v>
      </c>
      <c r="E2" s="2">
        <v>9654.732856199671</v>
      </c>
      <c r="F2" s="2">
        <v>9654.732856199671</v>
      </c>
      <c r="G2" s="2">
        <v>9654.732856199671</v>
      </c>
      <c r="H2" s="2">
        <v>9654.732856199671</v>
      </c>
      <c r="I2" s="2">
        <f>+I3+I15</f>
        <v>8160.1054695477906</v>
      </c>
      <c r="J2" s="2">
        <f>+H2-I2</f>
        <v>1494.6273866518804</v>
      </c>
      <c r="K2" s="3">
        <f>+I2/H2</f>
        <v>0.84519225866595327</v>
      </c>
    </row>
    <row r="3" spans="1:11" s="4" customForma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5">
        <v>8727.7492219796695</v>
      </c>
      <c r="F3" s="5">
        <v>8727.7492219796695</v>
      </c>
      <c r="G3" s="5">
        <v>8727.7492219796695</v>
      </c>
      <c r="H3" s="5">
        <v>8727.7492219796695</v>
      </c>
      <c r="I3" s="5">
        <v>7462.8391852242303</v>
      </c>
      <c r="J3" s="5">
        <f t="shared" ref="J3:J28" si="0">+H3-I3</f>
        <v>1264.9100367554393</v>
      </c>
      <c r="K3" s="6">
        <f t="shared" ref="K3:K28" si="1">+I3/H3</f>
        <v>0.85507030454427668</v>
      </c>
    </row>
    <row r="4" spans="1:11" x14ac:dyDescent="0.25">
      <c r="A4" t="s">
        <v>19</v>
      </c>
      <c r="B4" t="s">
        <v>20</v>
      </c>
      <c r="C4" t="s">
        <v>21</v>
      </c>
      <c r="D4" t="s">
        <v>22</v>
      </c>
      <c r="E4" s="7">
        <v>3641.8804972017169</v>
      </c>
      <c r="F4" s="7">
        <v>3641.8804972017169</v>
      </c>
      <c r="G4" s="7">
        <v>3641.8804972017169</v>
      </c>
      <c r="H4" s="7">
        <v>3641.8804972017169</v>
      </c>
      <c r="I4" s="7">
        <v>2507.0757848437306</v>
      </c>
      <c r="J4" s="7">
        <f t="shared" si="0"/>
        <v>1134.8047123579863</v>
      </c>
      <c r="K4" s="8">
        <f t="shared" si="1"/>
        <v>0.68840144171948325</v>
      </c>
    </row>
    <row r="5" spans="1:11" x14ac:dyDescent="0.25">
      <c r="A5" t="s">
        <v>23</v>
      </c>
      <c r="B5" t="s">
        <v>24</v>
      </c>
      <c r="C5" t="s">
        <v>25</v>
      </c>
      <c r="D5" t="s">
        <v>26</v>
      </c>
      <c r="E5" s="7">
        <v>534.11147421199189</v>
      </c>
      <c r="F5" s="7">
        <v>534.11147421199189</v>
      </c>
      <c r="G5" s="7">
        <v>534.11147421199189</v>
      </c>
      <c r="H5" s="7">
        <v>534.11147421199189</v>
      </c>
      <c r="I5" s="7">
        <v>150.90469173331599</v>
      </c>
      <c r="J5" s="7">
        <f t="shared" si="0"/>
        <v>383.2067824786759</v>
      </c>
      <c r="K5" s="8">
        <f t="shared" si="1"/>
        <v>0.28253407578624878</v>
      </c>
    </row>
    <row r="6" spans="1:11" x14ac:dyDescent="0.25">
      <c r="A6" t="s">
        <v>27</v>
      </c>
      <c r="B6" t="s">
        <v>28</v>
      </c>
      <c r="C6" t="s">
        <v>29</v>
      </c>
      <c r="D6" t="s">
        <v>30</v>
      </c>
      <c r="E6" s="7">
        <v>1394.3274624005874</v>
      </c>
      <c r="F6" s="7">
        <v>1394.3274624005874</v>
      </c>
      <c r="G6" s="7">
        <v>1394.3274624005874</v>
      </c>
      <c r="H6" s="7">
        <v>1394.3274624005874</v>
      </c>
      <c r="I6" s="7">
        <v>930.82773915301004</v>
      </c>
      <c r="J6" s="7">
        <f t="shared" si="0"/>
        <v>463.49972324757732</v>
      </c>
      <c r="K6" s="8">
        <f t="shared" si="1"/>
        <v>0.66758187316372686</v>
      </c>
    </row>
    <row r="7" spans="1:11" x14ac:dyDescent="0.25">
      <c r="A7" t="s">
        <v>31</v>
      </c>
      <c r="B7" t="s">
        <v>32</v>
      </c>
      <c r="C7" t="s">
        <v>33</v>
      </c>
      <c r="D7" t="s">
        <v>34</v>
      </c>
      <c r="E7" s="7">
        <v>10.669223863199999</v>
      </c>
      <c r="F7" s="7">
        <v>10.669223863199999</v>
      </c>
      <c r="G7" s="7">
        <v>10.669223863199999</v>
      </c>
      <c r="H7" s="7">
        <v>10.669223863199999</v>
      </c>
      <c r="I7" s="7">
        <v>6.7552056546000001</v>
      </c>
      <c r="J7" s="7">
        <f t="shared" si="0"/>
        <v>3.914018208599999</v>
      </c>
      <c r="K7" s="8">
        <f t="shared" si="1"/>
        <v>0.63314874082826911</v>
      </c>
    </row>
    <row r="8" spans="1:11" x14ac:dyDescent="0.25">
      <c r="A8" t="s">
        <v>35</v>
      </c>
      <c r="B8" t="s">
        <v>36</v>
      </c>
      <c r="C8" t="s">
        <v>37</v>
      </c>
      <c r="D8" t="s">
        <v>38</v>
      </c>
      <c r="E8" s="7">
        <v>29.109348499999989</v>
      </c>
      <c r="F8" s="7">
        <v>29.109348499999989</v>
      </c>
      <c r="G8" s="7">
        <v>29.109348499999989</v>
      </c>
      <c r="H8" s="7">
        <v>29.109348499999989</v>
      </c>
      <c r="I8" s="7">
        <v>23.51951075274</v>
      </c>
      <c r="J8" s="7">
        <f t="shared" si="0"/>
        <v>5.5898377472599883</v>
      </c>
      <c r="K8" s="8">
        <f t="shared" si="1"/>
        <v>0.80797104589063573</v>
      </c>
    </row>
    <row r="9" spans="1:11" x14ac:dyDescent="0.25">
      <c r="A9" t="s">
        <v>39</v>
      </c>
      <c r="B9" t="s">
        <v>40</v>
      </c>
      <c r="C9" t="s">
        <v>41</v>
      </c>
      <c r="D9" t="s">
        <v>42</v>
      </c>
      <c r="E9" s="7">
        <v>386.58015689041082</v>
      </c>
      <c r="F9" s="7">
        <v>386.58015689041082</v>
      </c>
      <c r="G9" s="7">
        <v>386.58015689041082</v>
      </c>
      <c r="H9" s="7">
        <v>386.58015689041082</v>
      </c>
      <c r="I9" s="7">
        <v>417.29187671265998</v>
      </c>
      <c r="J9" s="7">
        <f t="shared" si="0"/>
        <v>-30.711719822249165</v>
      </c>
      <c r="K9" s="8">
        <f>+I9/H9</f>
        <v>1.0794446359308489</v>
      </c>
    </row>
    <row r="10" spans="1:11" x14ac:dyDescent="0.25">
      <c r="A10" t="s">
        <v>43</v>
      </c>
      <c r="B10" t="s">
        <v>44</v>
      </c>
      <c r="C10" t="s">
        <v>45</v>
      </c>
      <c r="D10" t="s">
        <v>46</v>
      </c>
      <c r="E10" s="7">
        <v>1698.2955357142853</v>
      </c>
      <c r="F10" s="7">
        <v>1698.2955357142853</v>
      </c>
      <c r="G10" s="7">
        <v>1698.2955357142853</v>
      </c>
      <c r="H10" s="7">
        <v>1698.2955357142853</v>
      </c>
      <c r="I10" s="7">
        <v>1672.7941000000001</v>
      </c>
      <c r="J10" s="7">
        <f t="shared" si="0"/>
        <v>25.501435714285208</v>
      </c>
      <c r="K10" s="8">
        <f t="shared" si="1"/>
        <v>0.98498410012980486</v>
      </c>
    </row>
    <row r="11" spans="1:11" x14ac:dyDescent="0.25">
      <c r="A11" t="s">
        <v>47</v>
      </c>
      <c r="B11" t="s">
        <v>48</v>
      </c>
      <c r="C11" t="s">
        <v>49</v>
      </c>
      <c r="D11" t="s">
        <v>50</v>
      </c>
      <c r="E11" s="7">
        <v>474.0683327978802</v>
      </c>
      <c r="F11" s="7">
        <v>474.0683327978802</v>
      </c>
      <c r="G11" s="7">
        <v>474.0683327978802</v>
      </c>
      <c r="H11" s="7">
        <v>474.0683327978802</v>
      </c>
      <c r="I11" s="7">
        <v>403.08799477124001</v>
      </c>
      <c r="J11" s="7">
        <f t="shared" si="0"/>
        <v>70.980338026640197</v>
      </c>
      <c r="K11" s="8">
        <f t="shared" si="1"/>
        <v>0.85027403621810194</v>
      </c>
    </row>
    <row r="12" spans="1:11" x14ac:dyDescent="0.25">
      <c r="A12" t="s">
        <v>51</v>
      </c>
      <c r="B12" t="s">
        <v>52</v>
      </c>
      <c r="C12" t="s">
        <v>53</v>
      </c>
      <c r="D12" t="s">
        <v>54</v>
      </c>
      <c r="E12" s="7">
        <v>56.888199935745625</v>
      </c>
      <c r="F12" s="7">
        <v>56.888199935745625</v>
      </c>
      <c r="G12" s="7">
        <v>56.888199935745625</v>
      </c>
      <c r="H12" s="7">
        <v>56.888199935745625</v>
      </c>
      <c r="I12" s="7">
        <v>48.380934908010005</v>
      </c>
      <c r="J12" s="7">
        <f t="shared" si="0"/>
        <v>8.5072650277356203</v>
      </c>
      <c r="K12" s="8">
        <f t="shared" si="1"/>
        <v>0.85045642088615125</v>
      </c>
    </row>
    <row r="13" spans="1:11" x14ac:dyDescent="0.25">
      <c r="A13" t="s">
        <v>55</v>
      </c>
      <c r="B13" t="s">
        <v>56</v>
      </c>
      <c r="C13" t="s">
        <v>57</v>
      </c>
      <c r="D13" t="s">
        <v>58</v>
      </c>
      <c r="E13" s="7">
        <v>460.53855808314381</v>
      </c>
      <c r="F13" s="7">
        <v>460.53855808314381</v>
      </c>
      <c r="G13" s="7">
        <v>460.53855808314381</v>
      </c>
      <c r="H13" s="7">
        <v>460.53855808314381</v>
      </c>
      <c r="I13" s="7">
        <v>452.24254000000002</v>
      </c>
      <c r="J13" s="7">
        <f t="shared" si="0"/>
        <v>8.2960180831437924</v>
      </c>
      <c r="K13" s="8">
        <f t="shared" si="1"/>
        <v>0.98198626816900303</v>
      </c>
    </row>
    <row r="14" spans="1:11" x14ac:dyDescent="0.25">
      <c r="A14" t="s">
        <v>59</v>
      </c>
      <c r="B14" t="s">
        <v>60</v>
      </c>
      <c r="C14" t="s">
        <v>61</v>
      </c>
      <c r="D14" t="s">
        <v>62</v>
      </c>
      <c r="E14" s="7">
        <v>575.39190659269889</v>
      </c>
      <c r="F14" s="7">
        <v>575.39190659269889</v>
      </c>
      <c r="G14" s="7">
        <v>575.39190659269889</v>
      </c>
      <c r="H14" s="7">
        <v>575.39190659269889</v>
      </c>
      <c r="I14" s="7">
        <v>653.16252710665992</v>
      </c>
      <c r="J14" s="7">
        <f t="shared" si="0"/>
        <v>-77.770620513961035</v>
      </c>
      <c r="K14" s="8">
        <f t="shared" si="1"/>
        <v>1.1351611303928408</v>
      </c>
    </row>
    <row r="15" spans="1:11" s="1" customFormat="1" x14ac:dyDescent="0.25">
      <c r="A15" s="1" t="s">
        <v>63</v>
      </c>
      <c r="B15" s="1" t="s">
        <v>64</v>
      </c>
      <c r="C15" s="1" t="s">
        <v>65</v>
      </c>
      <c r="D15" s="1" t="s">
        <v>66</v>
      </c>
      <c r="E15" s="2">
        <v>926.98363422000148</v>
      </c>
      <c r="F15" s="2">
        <v>926.98363422000148</v>
      </c>
      <c r="G15" s="2">
        <v>926.98363422000148</v>
      </c>
      <c r="H15" s="2">
        <v>926.98363422000148</v>
      </c>
      <c r="I15" s="2">
        <f>I16+I21</f>
        <v>697.26628432355994</v>
      </c>
      <c r="J15" s="2">
        <f t="shared" si="0"/>
        <v>229.71734989644153</v>
      </c>
      <c r="K15" s="3">
        <f t="shared" si="1"/>
        <v>0.75218834355178854</v>
      </c>
    </row>
    <row r="16" spans="1:11" s="1" customFormat="1" x14ac:dyDescent="0.25">
      <c r="A16" s="1" t="s">
        <v>67</v>
      </c>
      <c r="B16" s="1" t="s">
        <v>68</v>
      </c>
      <c r="C16" s="1" t="s">
        <v>69</v>
      </c>
      <c r="D16" s="1" t="s">
        <v>70</v>
      </c>
      <c r="E16" s="2">
        <v>175.33360771048223</v>
      </c>
      <c r="F16" s="2">
        <v>175.33360771048223</v>
      </c>
      <c r="G16" s="2">
        <v>175.33360771048223</v>
      </c>
      <c r="H16" s="2">
        <v>175.33360771048223</v>
      </c>
      <c r="I16" s="2">
        <f>I17+I18+I19+I20</f>
        <v>143.33408420508999</v>
      </c>
      <c r="J16" s="2">
        <f t="shared" si="0"/>
        <v>31.999523505392233</v>
      </c>
      <c r="K16" s="3">
        <f t="shared" si="1"/>
        <v>0.81749349754879219</v>
      </c>
    </row>
    <row r="17" spans="1:13" x14ac:dyDescent="0.25">
      <c r="A17" t="s">
        <v>71</v>
      </c>
      <c r="B17" t="s">
        <v>72</v>
      </c>
      <c r="C17" t="s">
        <v>73</v>
      </c>
      <c r="D17" t="s">
        <v>74</v>
      </c>
      <c r="E17" s="7">
        <v>98.533773145414841</v>
      </c>
      <c r="F17" s="7">
        <v>98.533773145414841</v>
      </c>
      <c r="G17" s="7">
        <v>98.533773145414841</v>
      </c>
      <c r="H17" s="7">
        <v>98.533773145414841</v>
      </c>
      <c r="I17" s="7">
        <v>89.465558731139978</v>
      </c>
      <c r="J17" s="7">
        <f t="shared" si="0"/>
        <v>9.0682144142748626</v>
      </c>
      <c r="K17" s="8">
        <f t="shared" si="1"/>
        <v>0.90796846477306703</v>
      </c>
      <c r="M17" s="1"/>
    </row>
    <row r="18" spans="1:13" x14ac:dyDescent="0.25">
      <c r="A18" t="s">
        <v>51</v>
      </c>
      <c r="B18" t="s">
        <v>52</v>
      </c>
      <c r="C18" t="s">
        <v>53</v>
      </c>
      <c r="D18" t="s">
        <v>54</v>
      </c>
      <c r="E18" s="7">
        <v>11.824052777449781</v>
      </c>
      <c r="F18" s="7">
        <v>11.824052777449781</v>
      </c>
      <c r="G18" s="7">
        <v>11.824052777449781</v>
      </c>
      <c r="H18" s="7">
        <v>11.824052777449781</v>
      </c>
      <c r="I18" s="7">
        <v>10.73233518342</v>
      </c>
      <c r="J18" s="7">
        <f t="shared" si="0"/>
        <v>1.091717594029781</v>
      </c>
      <c r="K18" s="8">
        <f t="shared" si="1"/>
        <v>0.9076697631025592</v>
      </c>
      <c r="M18" s="1"/>
    </row>
    <row r="19" spans="1:13" x14ac:dyDescent="0.25">
      <c r="A19" t="s">
        <v>75</v>
      </c>
      <c r="B19" t="s">
        <v>76</v>
      </c>
      <c r="C19" t="s">
        <v>77</v>
      </c>
      <c r="D19" t="s">
        <v>78</v>
      </c>
      <c r="E19" s="7">
        <v>28.035847874886517</v>
      </c>
      <c r="F19" s="7">
        <v>28.035847874886517</v>
      </c>
      <c r="G19" s="7">
        <v>28.035847874886517</v>
      </c>
      <c r="H19" s="7">
        <v>28.035847874886517</v>
      </c>
      <c r="I19" s="7">
        <v>18.10457317086</v>
      </c>
      <c r="J19" s="7">
        <f t="shared" si="0"/>
        <v>9.9312747040265172</v>
      </c>
      <c r="K19" s="8">
        <f t="shared" si="1"/>
        <v>0.64576513796386414</v>
      </c>
      <c r="M19" s="1"/>
    </row>
    <row r="20" spans="1:13" x14ac:dyDescent="0.25">
      <c r="A20" t="s">
        <v>79</v>
      </c>
      <c r="B20" t="s">
        <v>80</v>
      </c>
      <c r="C20" t="s">
        <v>81</v>
      </c>
      <c r="D20" t="s">
        <v>82</v>
      </c>
      <c r="E20" s="7">
        <v>36.939933912731092</v>
      </c>
      <c r="F20" s="7">
        <v>36.939933912731092</v>
      </c>
      <c r="G20" s="7">
        <v>36.939933912731092</v>
      </c>
      <c r="H20" s="7">
        <v>36.939933912731092</v>
      </c>
      <c r="I20" s="7">
        <v>25.031617119670017</v>
      </c>
      <c r="J20" s="7">
        <f t="shared" si="0"/>
        <v>11.908316793061076</v>
      </c>
      <c r="K20" s="8">
        <f t="shared" si="1"/>
        <v>0.67763026265304294</v>
      </c>
    </row>
    <row r="21" spans="1:13" s="1" customFormat="1" x14ac:dyDescent="0.25">
      <c r="A21" s="1" t="s">
        <v>83</v>
      </c>
      <c r="B21" s="1" t="s">
        <v>84</v>
      </c>
      <c r="C21" s="1" t="s">
        <v>85</v>
      </c>
      <c r="D21" s="1" t="s">
        <v>86</v>
      </c>
      <c r="E21" s="2">
        <v>751.65002650951919</v>
      </c>
      <c r="F21" s="2">
        <v>751.65002650951919</v>
      </c>
      <c r="G21" s="2">
        <v>751.65002650951919</v>
      </c>
      <c r="H21" s="2">
        <v>751.65002650951919</v>
      </c>
      <c r="I21" s="2">
        <v>553.93220011846995</v>
      </c>
      <c r="J21" s="2">
        <f t="shared" si="0"/>
        <v>197.71782639104924</v>
      </c>
      <c r="K21" s="3">
        <f t="shared" si="1"/>
        <v>0.7369549399084</v>
      </c>
    </row>
    <row r="22" spans="1:13" x14ac:dyDescent="0.25">
      <c r="A22" t="s">
        <v>87</v>
      </c>
      <c r="B22" t="s">
        <v>88</v>
      </c>
      <c r="C22" t="s">
        <v>89</v>
      </c>
      <c r="D22" t="s">
        <v>90</v>
      </c>
      <c r="E22" s="7">
        <v>77.23826028596001</v>
      </c>
      <c r="F22" s="7">
        <v>77.23826028596001</v>
      </c>
      <c r="G22" s="7">
        <v>77.23826028596001</v>
      </c>
      <c r="H22" s="7">
        <v>77.23826028596001</v>
      </c>
      <c r="I22" s="7">
        <v>37.257817816310002</v>
      </c>
      <c r="J22" s="7">
        <f>+H22-I22</f>
        <v>39.980442469650008</v>
      </c>
      <c r="K22" s="8">
        <f t="shared" si="1"/>
        <v>0.48237515550415039</v>
      </c>
    </row>
    <row r="23" spans="1:13" x14ac:dyDescent="0.25">
      <c r="A23" t="s">
        <v>91</v>
      </c>
      <c r="B23" t="s">
        <v>92</v>
      </c>
      <c r="C23" t="s">
        <v>93</v>
      </c>
      <c r="D23" t="s">
        <v>94</v>
      </c>
      <c r="E23" s="7">
        <v>38.496287873453262</v>
      </c>
      <c r="F23" s="7">
        <v>38.496287873453262</v>
      </c>
      <c r="G23" s="7">
        <v>38.496287873453262</v>
      </c>
      <c r="H23" s="7">
        <v>38.496287873453262</v>
      </c>
      <c r="I23" s="7">
        <v>52.847381341660004</v>
      </c>
      <c r="J23" s="7">
        <f t="shared" si="0"/>
        <v>-14.351093468206741</v>
      </c>
      <c r="K23" s="8">
        <f t="shared" si="1"/>
        <v>1.3727916186459928</v>
      </c>
    </row>
    <row r="24" spans="1:13" x14ac:dyDescent="0.25">
      <c r="A24" t="s">
        <v>95</v>
      </c>
      <c r="B24" t="s">
        <v>96</v>
      </c>
      <c r="C24" t="s">
        <v>97</v>
      </c>
      <c r="D24" t="s">
        <v>98</v>
      </c>
      <c r="E24" s="7">
        <v>488.46390610427159</v>
      </c>
      <c r="F24" s="7">
        <v>488.46390610427159</v>
      </c>
      <c r="G24" s="7">
        <v>488.46390610427159</v>
      </c>
      <c r="H24" s="7">
        <v>488.46390610427159</v>
      </c>
      <c r="I24" s="7">
        <v>279.41244529768994</v>
      </c>
      <c r="J24" s="7">
        <f t="shared" si="0"/>
        <v>209.05146080658164</v>
      </c>
      <c r="K24" s="8">
        <f t="shared" si="1"/>
        <v>0.57202270588657211</v>
      </c>
    </row>
    <row r="25" spans="1:13" x14ac:dyDescent="0.25">
      <c r="A25" t="s">
        <v>99</v>
      </c>
      <c r="B25" t="s">
        <v>100</v>
      </c>
      <c r="C25" t="s">
        <v>101</v>
      </c>
      <c r="D25" t="s">
        <v>102</v>
      </c>
      <c r="E25" s="7">
        <v>10</v>
      </c>
      <c r="F25" s="7">
        <v>10</v>
      </c>
      <c r="G25" s="7">
        <v>10</v>
      </c>
      <c r="H25" s="7">
        <v>10</v>
      </c>
      <c r="I25" s="7">
        <v>20.358872410269999</v>
      </c>
      <c r="J25" s="7">
        <f t="shared" si="0"/>
        <v>-10.358872410269999</v>
      </c>
      <c r="K25" s="8">
        <f t="shared" si="1"/>
        <v>2.0358872410269999</v>
      </c>
    </row>
    <row r="26" spans="1:13" x14ac:dyDescent="0.25">
      <c r="A26" t="s">
        <v>103</v>
      </c>
      <c r="B26" t="s">
        <v>104</v>
      </c>
      <c r="C26" t="s">
        <v>105</v>
      </c>
      <c r="D26" t="s">
        <v>106</v>
      </c>
      <c r="E26" s="7">
        <v>137.45157224583426</v>
      </c>
      <c r="F26" s="7">
        <v>137.45157224583426</v>
      </c>
      <c r="G26" s="7">
        <v>137.45157224583426</v>
      </c>
      <c r="H26" s="7">
        <v>137.45157224583426</v>
      </c>
      <c r="I26" s="7">
        <v>166.21089068993996</v>
      </c>
      <c r="J26" s="7">
        <f t="shared" si="0"/>
        <v>-28.759318444105702</v>
      </c>
      <c r="K26" s="8">
        <f t="shared" si="1"/>
        <v>1.2092323716215425</v>
      </c>
    </row>
    <row r="27" spans="1:13" x14ac:dyDescent="0.25">
      <c r="E27" s="9"/>
      <c r="F27" s="9"/>
      <c r="G27" s="9"/>
      <c r="H27" s="9"/>
      <c r="I27" s="9"/>
      <c r="J27" s="2"/>
      <c r="K27" s="10"/>
    </row>
    <row r="28" spans="1:13" x14ac:dyDescent="0.25">
      <c r="A28" t="s">
        <v>107</v>
      </c>
      <c r="E28" s="12">
        <f>792800/1000</f>
        <v>792.8</v>
      </c>
      <c r="F28" s="13">
        <f>+E28</f>
        <v>792.8</v>
      </c>
      <c r="G28" s="13">
        <f>+F28</f>
        <v>792.8</v>
      </c>
      <c r="H28" s="13">
        <f>+G28</f>
        <v>792.8</v>
      </c>
      <c r="I28" s="12">
        <v>799.15230000000008</v>
      </c>
      <c r="J28" s="14">
        <f t="shared" si="0"/>
        <v>-6.3523000000001275</v>
      </c>
      <c r="K28" s="15">
        <f t="shared" si="1"/>
        <v>1.0080124873864784</v>
      </c>
    </row>
    <row r="29" spans="1:13" ht="11.25" customHeight="1" x14ac:dyDescent="0.25">
      <c r="E29" s="12"/>
      <c r="F29" s="13"/>
      <c r="G29" s="13"/>
      <c r="H29" s="13"/>
      <c r="I29" s="12"/>
      <c r="J29" s="14"/>
      <c r="K29" s="10"/>
    </row>
    <row r="30" spans="1:13" x14ac:dyDescent="0.25">
      <c r="A30" t="s">
        <v>108</v>
      </c>
      <c r="E30" s="13">
        <f>94305322400/1000000000</f>
        <v>94.305322399999994</v>
      </c>
      <c r="F30" s="13">
        <f>+E30</f>
        <v>94.305322399999994</v>
      </c>
      <c r="G30" s="13">
        <f>+F30</f>
        <v>94.305322399999994</v>
      </c>
      <c r="H30" s="13">
        <f>+G30</f>
        <v>94.305322399999994</v>
      </c>
      <c r="I30" s="16">
        <v>17.397766100999998</v>
      </c>
      <c r="J30" s="14">
        <f>+H30-I30</f>
        <v>76.907556298999992</v>
      </c>
      <c r="K30" s="15">
        <f>+I30/H30</f>
        <v>0.1844833956158555</v>
      </c>
    </row>
    <row r="33" spans="1:1" x14ac:dyDescent="0.25">
      <c r="A33" s="1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Нурбек Чориев</dc:creator>
  <cp:lastModifiedBy>Мамадиев Жахонгир</cp:lastModifiedBy>
  <dcterms:created xsi:type="dcterms:W3CDTF">2026-01-06T06:18:03Z</dcterms:created>
  <dcterms:modified xsi:type="dcterms:W3CDTF">2026-03-02T12:10:07Z</dcterms:modified>
</cp:coreProperties>
</file>